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5576" windowHeight="11760" activeTab="3"/>
  </bookViews>
  <sheets>
    <sheet name="PHL" sheetId="2" r:id="rId1"/>
    <sheet name="BY" sheetId="3" r:id="rId2"/>
    <sheet name="BR" sheetId="4" r:id="rId3"/>
    <sheet name="Combined" sheetId="7" r:id="rId4"/>
  </sheets>
  <calcPr calcId="145621"/>
</workbook>
</file>

<file path=xl/calcChain.xml><?xml version="1.0" encoding="utf-8"?>
<calcChain xmlns="http://schemas.openxmlformats.org/spreadsheetml/2006/main">
  <c r="D34" i="4" l="1"/>
  <c r="C34" i="4"/>
  <c r="C35" i="4" s="1"/>
  <c r="B34" i="4"/>
  <c r="D25" i="4"/>
  <c r="D35" i="4" s="1"/>
  <c r="C25" i="4"/>
  <c r="B25" i="4"/>
  <c r="B35" i="4" s="1"/>
  <c r="D34" i="3" l="1"/>
  <c r="D35" i="3" s="1"/>
  <c r="C34" i="3"/>
  <c r="C35" i="3" s="1"/>
  <c r="B34" i="3"/>
  <c r="B35" i="3" s="1"/>
  <c r="D25" i="3"/>
  <c r="C25" i="3"/>
  <c r="B25" i="3"/>
  <c r="D34" i="2" l="1"/>
  <c r="D35" i="2" s="1"/>
  <c r="C34" i="2"/>
  <c r="B34" i="2"/>
  <c r="B35" i="2" s="1"/>
  <c r="D25" i="2"/>
  <c r="C25" i="2"/>
  <c r="C35" i="2" s="1"/>
  <c r="B25" i="2"/>
  <c r="E8" i="3" l="1"/>
  <c r="I6" i="7" s="1"/>
  <c r="E10" i="4"/>
  <c r="K5" i="7" s="1"/>
  <c r="E9" i="4"/>
  <c r="J5" i="7" s="1"/>
  <c r="E8" i="4"/>
  <c r="E10" i="3"/>
  <c r="K6" i="7" s="1"/>
  <c r="E9" i="3"/>
  <c r="J6" i="7" s="1"/>
  <c r="E10" i="2"/>
  <c r="K7" i="7" s="1"/>
  <c r="E9" i="2"/>
  <c r="J7" i="7" s="1"/>
  <c r="E8" i="2"/>
  <c r="I7" i="7" s="1"/>
  <c r="F7" i="7"/>
  <c r="E7" i="7"/>
  <c r="D7" i="7"/>
  <c r="F6" i="7"/>
  <c r="E6" i="7"/>
  <c r="D6" i="7"/>
  <c r="G6" i="7" s="1"/>
  <c r="I5" i="7"/>
  <c r="F5" i="7"/>
  <c r="E5" i="7"/>
  <c r="D5" i="7"/>
  <c r="G5" i="7" l="1"/>
  <c r="G7" i="7"/>
  <c r="L6" i="7"/>
  <c r="L7" i="7"/>
  <c r="L5" i="7"/>
  <c r="H6" i="7"/>
  <c r="H7" i="7"/>
  <c r="H5" i="7" l="1"/>
  <c r="D36" i="3" l="1"/>
  <c r="B36" i="3"/>
  <c r="C36" i="4" l="1"/>
  <c r="B36" i="4"/>
  <c r="D36" i="4"/>
  <c r="C36" i="3"/>
  <c r="C36" i="2"/>
  <c r="B36" i="2" l="1"/>
  <c r="D36" i="2"/>
</calcChain>
</file>

<file path=xl/comments1.xml><?xml version="1.0" encoding="utf-8"?>
<comments xmlns="http://schemas.openxmlformats.org/spreadsheetml/2006/main">
  <authors>
    <author>Julie Clarke</author>
    <author>Rachael Wade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Julie Clarke:</t>
        </r>
        <r>
          <rPr>
            <sz val="9"/>
            <color indexed="81"/>
            <rFont val="Tahoma"/>
            <family val="2"/>
          </rPr>
          <t xml:space="preserve">
Drainage works</t>
        </r>
      </text>
    </comment>
    <comment ref="D4" authorId="1">
      <text>
        <r>
          <rPr>
            <b/>
            <sz val="9"/>
            <color indexed="81"/>
            <rFont val="Tahoma"/>
            <charset val="1"/>
          </rPr>
          <t>Rachael Wade:</t>
        </r>
        <r>
          <rPr>
            <sz val="9"/>
            <color indexed="81"/>
            <rFont val="Tahoma"/>
            <charset val="1"/>
          </rPr>
          <t xml:space="preserve">
New zip heater
drainage works
reconfigure boiler
Fire doors x 2</t>
        </r>
      </text>
    </comment>
  </commentList>
</comments>
</file>

<file path=xl/sharedStrings.xml><?xml version="1.0" encoding="utf-8"?>
<sst xmlns="http://schemas.openxmlformats.org/spreadsheetml/2006/main" count="132" uniqueCount="56">
  <si>
    <t>General repairs</t>
  </si>
  <si>
    <t>Electricity</t>
  </si>
  <si>
    <t>Gas</t>
  </si>
  <si>
    <t>Water</t>
  </si>
  <si>
    <t>Window cleaning</t>
  </si>
  <si>
    <t xml:space="preserve">Grounds maintenance </t>
  </si>
  <si>
    <t>Refuse</t>
  </si>
  <si>
    <t>Property Insurance</t>
  </si>
  <si>
    <t>Cleaning Equipment</t>
  </si>
  <si>
    <t>General materials</t>
  </si>
  <si>
    <t>Staff Uniform</t>
  </si>
  <si>
    <t>PPL /PRS Licenses</t>
  </si>
  <si>
    <t>Other Insurances i.e. Public Liability</t>
  </si>
  <si>
    <t>Total Expenditure</t>
  </si>
  <si>
    <t>Main Hall</t>
  </si>
  <si>
    <t>Parties</t>
  </si>
  <si>
    <t>Committee room</t>
  </si>
  <si>
    <t>Total Income</t>
  </si>
  <si>
    <t>Routine maintainence i.e Fixed electrical, PAT testing, Fire Extinguishers, Legionella</t>
  </si>
  <si>
    <t>OAP subsidy</t>
  </si>
  <si>
    <t>Salaries inc tax/NI and Instructor salaries</t>
  </si>
  <si>
    <t xml:space="preserve">NNDR </t>
  </si>
  <si>
    <t>Caretaker Mobiles</t>
  </si>
  <si>
    <t>Section Advertising</t>
  </si>
  <si>
    <t>Indoor bowls income</t>
  </si>
  <si>
    <t xml:space="preserve">Pond Hills Lane Community Centre </t>
  </si>
  <si>
    <t>Income written off</t>
  </si>
  <si>
    <t>Rent</t>
  </si>
  <si>
    <t>Mobile phone calls recovered</t>
  </si>
  <si>
    <t>Asset management</t>
  </si>
  <si>
    <t>Subsidy</t>
  </si>
  <si>
    <t xml:space="preserve">Brickyard Community Centre </t>
  </si>
  <si>
    <t>Base Maintenance</t>
  </si>
  <si>
    <t>Other Insurances i.e. Employee Liability</t>
  </si>
  <si>
    <t>Swing into Shape</t>
  </si>
  <si>
    <t>Base maintainence</t>
  </si>
  <si>
    <t xml:space="preserve">Burton Road Community Centre </t>
  </si>
  <si>
    <t>Theft and Engineering</t>
  </si>
  <si>
    <t>Business Interruption</t>
  </si>
  <si>
    <t>BR</t>
  </si>
  <si>
    <t>BY</t>
  </si>
  <si>
    <t>PHL</t>
  </si>
  <si>
    <t>Total annual cost</t>
  </si>
  <si>
    <t xml:space="preserve">Gas </t>
  </si>
  <si>
    <t>Average annual cost</t>
  </si>
  <si>
    <t>Total</t>
  </si>
  <si>
    <t>2015/16</t>
  </si>
  <si>
    <t>2016/17</t>
  </si>
  <si>
    <r>
      <t xml:space="preserve">2017/18       </t>
    </r>
    <r>
      <rPr>
        <b/>
        <sz val="12"/>
        <color rgb="FFFF0000"/>
        <rFont val="Arial"/>
        <family val="2"/>
      </rPr>
      <t/>
    </r>
  </si>
  <si>
    <t>-</t>
  </si>
  <si>
    <t>2017/18</t>
  </si>
  <si>
    <t>Total lettable m²</t>
  </si>
  <si>
    <t>Total average annual running cost/m²</t>
  </si>
  <si>
    <t>Average utility cost/m²</t>
  </si>
  <si>
    <t>Community Centre</t>
  </si>
  <si>
    <t>COMMUNITY CENTRE RUNNING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</si>
</sst>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.0_-;\-&quot;£&quot;* #,##0.0_-;_-&quot;£&quot;* &quot;-&quot;??_-;_-@_-"/>
    <numFmt numFmtId="166" formatCode="_-&quot;£&quot;* #,##0_-;\-&quot;£&quot;* #,##0_-;_-&quot;£&quot;* &quot;-&quot;??_-;_-@_-"/>
  </numFmts>
  <fonts count="12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vertical="top"/>
    </xf>
    <xf numFmtId="0" fontId="2" fillId="0" borderId="2" xfId="0" applyFont="1" applyBorder="1"/>
    <xf numFmtId="0" fontId="2" fillId="0" borderId="3" xfId="0" applyFont="1" applyBorder="1"/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2" fillId="2" borderId="4" xfId="0" applyFont="1" applyFill="1" applyBorder="1"/>
    <xf numFmtId="3" fontId="0" fillId="0" borderId="1" xfId="0" applyNumberFormat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3" fontId="0" fillId="3" borderId="1" xfId="0" applyNumberFormat="1" applyFill="1" applyBorder="1" applyAlignment="1">
      <alignment vertical="top"/>
    </xf>
    <xf numFmtId="0" fontId="2" fillId="0" borderId="8" xfId="0" applyFont="1" applyBorder="1"/>
    <xf numFmtId="0" fontId="0" fillId="3" borderId="5" xfId="0" applyFill="1" applyBorder="1" applyAlignment="1">
      <alignment vertical="top" wrapText="1"/>
    </xf>
    <xf numFmtId="0" fontId="1" fillId="3" borderId="5" xfId="0" applyFont="1" applyFill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3" fontId="0" fillId="0" borderId="0" xfId="0" applyNumberFormat="1"/>
    <xf numFmtId="164" fontId="0" fillId="4" borderId="7" xfId="0" applyNumberFormat="1" applyFill="1" applyBorder="1" applyAlignment="1">
      <alignment vertical="top"/>
    </xf>
    <xf numFmtId="43" fontId="0" fillId="0" borderId="1" xfId="1" applyFont="1" applyBorder="1" applyAlignment="1">
      <alignment vertical="top"/>
    </xf>
    <xf numFmtId="164" fontId="0" fillId="3" borderId="1" xfId="1" applyNumberFormat="1" applyFont="1" applyFill="1" applyBorder="1" applyAlignment="1">
      <alignment vertical="top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3" fontId="0" fillId="3" borderId="1" xfId="0" applyNumberFormat="1" applyFill="1" applyBorder="1"/>
    <xf numFmtId="3" fontId="0" fillId="0" borderId="1" xfId="0" applyNumberFormat="1" applyBorder="1"/>
    <xf numFmtId="0" fontId="0" fillId="0" borderId="1" xfId="0" applyBorder="1" applyAlignment="1">
      <alignment horizontal="right"/>
    </xf>
    <xf numFmtId="3" fontId="0" fillId="0" borderId="1" xfId="0" applyNumberFormat="1" applyFill="1" applyBorder="1" applyAlignment="1">
      <alignment vertical="top"/>
    </xf>
    <xf numFmtId="0" fontId="0" fillId="0" borderId="1" xfId="0" applyBorder="1"/>
    <xf numFmtId="0" fontId="0" fillId="3" borderId="1" xfId="0" applyFill="1" applyBorder="1"/>
    <xf numFmtId="0" fontId="9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vertical="top"/>
    </xf>
    <xf numFmtId="164" fontId="0" fillId="4" borderId="1" xfId="0" applyNumberFormat="1" applyFill="1" applyBorder="1" applyAlignment="1">
      <alignment vertical="top"/>
    </xf>
    <xf numFmtId="164" fontId="0" fillId="0" borderId="1" xfId="1" applyNumberFormat="1" applyFont="1" applyFill="1" applyBorder="1" applyAlignment="1">
      <alignment vertical="top"/>
    </xf>
    <xf numFmtId="3" fontId="0" fillId="0" borderId="1" xfId="0" applyNumberFormat="1" applyFill="1" applyBorder="1"/>
    <xf numFmtId="0" fontId="7" fillId="0" borderId="0" xfId="0" applyFont="1" applyBorder="1"/>
    <xf numFmtId="166" fontId="6" fillId="0" borderId="0" xfId="2" applyNumberFormat="1" applyFont="1" applyBorder="1"/>
    <xf numFmtId="165" fontId="6" fillId="0" borderId="0" xfId="2" applyNumberFormat="1" applyFont="1" applyBorder="1"/>
    <xf numFmtId="0" fontId="6" fillId="0" borderId="0" xfId="0" applyFont="1" applyFill="1"/>
    <xf numFmtId="0" fontId="6" fillId="0" borderId="1" xfId="0" applyFont="1" applyFill="1" applyBorder="1"/>
    <xf numFmtId="0" fontId="7" fillId="0" borderId="1" xfId="0" applyFont="1" applyBorder="1"/>
    <xf numFmtId="165" fontId="7" fillId="0" borderId="0" xfId="2" applyNumberFormat="1" applyFont="1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17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166" fontId="6" fillId="0" borderId="1" xfId="2" applyNumberFormat="1" applyFont="1" applyBorder="1"/>
    <xf numFmtId="165" fontId="6" fillId="0" borderId="1" xfId="2" applyNumberFormat="1" applyFont="1" applyBorder="1"/>
    <xf numFmtId="165" fontId="7" fillId="6" borderId="1" xfId="2" applyNumberFormat="1" applyFont="1" applyFill="1" applyBorder="1"/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Combined!$B$5</c:f>
              <c:strCache>
                <c:ptCount val="1"/>
                <c:pt idx="0">
                  <c:v>BR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Combined!$H$3</c:f>
              <c:strCache>
                <c:ptCount val="1"/>
                <c:pt idx="0">
                  <c:v>Total average annual running cost/m²</c:v>
                </c:pt>
              </c:strCache>
            </c:strRef>
          </c:cat>
          <c:val>
            <c:numRef>
              <c:f>Combined!$H$5</c:f>
              <c:numCache>
                <c:formatCode>_-"£"* #,##0_-;\-"£"* #,##0_-;_-"£"* "-"??_-;_-@_-</c:formatCode>
                <c:ptCount val="1"/>
                <c:pt idx="0">
                  <c:v>267.3388888888889</c:v>
                </c:pt>
              </c:numCache>
            </c:numRef>
          </c:val>
        </c:ser>
        <c:ser>
          <c:idx val="2"/>
          <c:order val="1"/>
          <c:tx>
            <c:strRef>
              <c:f>Combined!$B$6</c:f>
              <c:strCache>
                <c:ptCount val="1"/>
                <c:pt idx="0">
                  <c:v>BY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Combined!$H$3</c:f>
              <c:strCache>
                <c:ptCount val="1"/>
                <c:pt idx="0">
                  <c:v>Total average annual running cost/m²</c:v>
                </c:pt>
              </c:strCache>
            </c:strRef>
          </c:cat>
          <c:val>
            <c:numRef>
              <c:f>Combined!$H$6</c:f>
              <c:numCache>
                <c:formatCode>_-"£"* #,##0_-;\-"£"* #,##0_-;_-"£"* "-"??_-;_-@_-</c:formatCode>
                <c:ptCount val="1"/>
                <c:pt idx="0">
                  <c:v>189.74458874458875</c:v>
                </c:pt>
              </c:numCache>
            </c:numRef>
          </c:val>
        </c:ser>
        <c:ser>
          <c:idx val="3"/>
          <c:order val="2"/>
          <c:tx>
            <c:strRef>
              <c:f>Combined!$B$7</c:f>
              <c:strCache>
                <c:ptCount val="1"/>
                <c:pt idx="0">
                  <c:v>PHL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Combined!$H$3</c:f>
              <c:strCache>
                <c:ptCount val="1"/>
                <c:pt idx="0">
                  <c:v>Total average annual running cost/m²</c:v>
                </c:pt>
              </c:strCache>
            </c:strRef>
          </c:cat>
          <c:val>
            <c:numRef>
              <c:f>Combined!$H$7</c:f>
              <c:numCache>
                <c:formatCode>_-"£"* #,##0_-;\-"£"* #,##0_-;_-"£"* "-"??_-;_-@_-</c:formatCode>
                <c:ptCount val="1"/>
                <c:pt idx="0">
                  <c:v>160.60653082549635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210496"/>
        <c:axId val="959536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Combined!$H$3</c15:sqref>
                        </c15:formulaRef>
                      </c:ext>
                    </c:extLst>
                    <c:strCache>
                      <c:ptCount val="1"/>
                      <c:pt idx="0">
                        <c:v>Total average annual running cost / Sq Ft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Combined!$H$4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Chart>
      <c:catAx>
        <c:axId val="9521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53664"/>
        <c:crosses val="autoZero"/>
        <c:auto val="1"/>
        <c:lblAlgn val="ctr"/>
        <c:lblOffset val="100"/>
        <c:noMultiLvlLbl val="0"/>
      </c:catAx>
      <c:valAx>
        <c:axId val="959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£&quot;* #,##0_-;\-&quot;£&quot;* #,##0_-;_-&quot;£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1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17740003830715E-2"/>
          <c:y val="4.6296296296296294E-2"/>
          <c:w val="0.87534308211473588"/>
          <c:h val="0.67463692038495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Combined!$I$4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Combined!$B$5:$B$7</c:f>
              <c:strCache>
                <c:ptCount val="3"/>
                <c:pt idx="0">
                  <c:v>BR</c:v>
                </c:pt>
                <c:pt idx="1">
                  <c:v>BY</c:v>
                </c:pt>
                <c:pt idx="2">
                  <c:v>PHL</c:v>
                </c:pt>
              </c:strCache>
            </c:strRef>
          </c:cat>
          <c:val>
            <c:numRef>
              <c:f>Combined!$I$5:$I$7</c:f>
              <c:numCache>
                <c:formatCode>_-"£"* #,##0.0_-;\-"£"* #,##0.0_-;_-"£"* "-"??_-;_-@_-</c:formatCode>
                <c:ptCount val="3"/>
                <c:pt idx="0">
                  <c:v>4.9833333333333334</c:v>
                </c:pt>
                <c:pt idx="1">
                  <c:v>6.4740259740259738</c:v>
                </c:pt>
                <c:pt idx="2">
                  <c:v>4.8801671891327061</c:v>
                </c:pt>
              </c:numCache>
            </c:numRef>
          </c:val>
        </c:ser>
        <c:ser>
          <c:idx val="1"/>
          <c:order val="1"/>
          <c:tx>
            <c:strRef>
              <c:f>Combined!$J$4</c:f>
              <c:strCache>
                <c:ptCount val="1"/>
                <c:pt idx="0">
                  <c:v>Gas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Combined!$B$5:$B$7</c:f>
              <c:strCache>
                <c:ptCount val="3"/>
                <c:pt idx="0">
                  <c:v>BR</c:v>
                </c:pt>
                <c:pt idx="1">
                  <c:v>BY</c:v>
                </c:pt>
                <c:pt idx="2">
                  <c:v>PHL</c:v>
                </c:pt>
              </c:strCache>
            </c:strRef>
          </c:cat>
          <c:val>
            <c:numRef>
              <c:f>Combined!$J$5:$J$7</c:f>
              <c:numCache>
                <c:formatCode>_-"£"* #,##0.0_-;\-"£"* #,##0.0_-;_-"£"* "-"??_-;_-@_-</c:formatCode>
                <c:ptCount val="3"/>
                <c:pt idx="0">
                  <c:v>16.016666666666666</c:v>
                </c:pt>
                <c:pt idx="1">
                  <c:v>8.7229437229437217</c:v>
                </c:pt>
                <c:pt idx="2">
                  <c:v>10.83189132706374</c:v>
                </c:pt>
              </c:numCache>
            </c:numRef>
          </c:val>
        </c:ser>
        <c:ser>
          <c:idx val="2"/>
          <c:order val="2"/>
          <c:tx>
            <c:strRef>
              <c:f>Combined!$K$4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Combined!$B$5:$B$7</c:f>
              <c:strCache>
                <c:ptCount val="3"/>
                <c:pt idx="0">
                  <c:v>BR</c:v>
                </c:pt>
                <c:pt idx="1">
                  <c:v>BY</c:v>
                </c:pt>
                <c:pt idx="2">
                  <c:v>PHL</c:v>
                </c:pt>
              </c:strCache>
            </c:strRef>
          </c:cat>
          <c:val>
            <c:numRef>
              <c:f>Combined!$K$5:$K$7</c:f>
              <c:numCache>
                <c:formatCode>_-"£"* #,##0.0_-;\-"£"* #,##0.0_-;_-"£"* "-"??_-;_-@_-</c:formatCode>
                <c:ptCount val="3"/>
                <c:pt idx="0">
                  <c:v>17.233333333333334</c:v>
                </c:pt>
                <c:pt idx="1">
                  <c:v>7.7012987012987013</c:v>
                </c:pt>
                <c:pt idx="2">
                  <c:v>2.9395924764890284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988352"/>
        <c:axId val="96007296"/>
      </c:barChart>
      <c:lineChart>
        <c:grouping val="stacked"/>
        <c:varyColors val="0"/>
        <c:ser>
          <c:idx val="3"/>
          <c:order val="3"/>
          <c:tx>
            <c:strRef>
              <c:f>Combined!$L$4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Combined!$B$5:$B$7</c:f>
              <c:strCache>
                <c:ptCount val="3"/>
                <c:pt idx="0">
                  <c:v>BR</c:v>
                </c:pt>
                <c:pt idx="1">
                  <c:v>BY</c:v>
                </c:pt>
                <c:pt idx="2">
                  <c:v>PHL</c:v>
                </c:pt>
              </c:strCache>
            </c:strRef>
          </c:cat>
          <c:val>
            <c:numRef>
              <c:f>Combined!$L$5:$L$7</c:f>
              <c:numCache>
                <c:formatCode>_-"£"* #,##0.0_-;\-"£"* #,##0.0_-;_-"£"* "-"??_-;_-@_-</c:formatCode>
                <c:ptCount val="3"/>
                <c:pt idx="0">
                  <c:v>38.233333333333334</c:v>
                </c:pt>
                <c:pt idx="1">
                  <c:v>22.898268398268396</c:v>
                </c:pt>
                <c:pt idx="2">
                  <c:v>18.651650992685475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88352"/>
        <c:axId val="96007296"/>
      </c:lineChart>
      <c:catAx>
        <c:axId val="9598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3 year average utility cost/m²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07296"/>
        <c:crosses val="autoZero"/>
        <c:auto val="1"/>
        <c:lblAlgn val="ctr"/>
        <c:lblOffset val="100"/>
        <c:noMultiLvlLbl val="0"/>
      </c:catAx>
      <c:valAx>
        <c:axId val="9600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£&quot;* #,##0.0_-;\-&quot;£&quot;* #,##0.0_-;_-&quot;£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8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</xdr:row>
      <xdr:rowOff>66675</xdr:rowOff>
    </xdr:from>
    <xdr:to>
      <xdr:col>5</xdr:col>
      <xdr:colOff>676275</xdr:colOff>
      <xdr:row>23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876300</xdr:colOff>
      <xdr:row>9</xdr:row>
      <xdr:rowOff>90487</xdr:rowOff>
    </xdr:from>
    <xdr:to>
      <xdr:col>12</xdr:col>
      <xdr:colOff>19050</xdr:colOff>
      <xdr:row>23</xdr:row>
      <xdr:rowOff>166687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zoomScaleNormal="100" workbookViewId="0">
      <selection activeCell="H15" sqref="H15"/>
    </sheetView>
  </sheetViews>
  <sheetFormatPr defaultRowHeight="15" x14ac:dyDescent="0.25"/>
  <cols>
    <col min="1" max="1" width="37.6328125" customWidth="1"/>
    <col min="2" max="2" width="10.90625" customWidth="1"/>
    <col min="3" max="4" width="11" customWidth="1"/>
  </cols>
  <sheetData>
    <row r="1" spans="1:5" ht="18.75" thickBot="1" x14ac:dyDescent="0.3">
      <c r="A1" s="2" t="s">
        <v>25</v>
      </c>
      <c r="B1" s="3"/>
      <c r="C1" s="13"/>
      <c r="D1" s="13"/>
    </row>
    <row r="2" spans="1:5" ht="17.399999999999999" x14ac:dyDescent="0.3">
      <c r="A2" s="8"/>
      <c r="B2" s="25" t="s">
        <v>46</v>
      </c>
      <c r="C2" s="25" t="s">
        <v>47</v>
      </c>
      <c r="D2" s="26" t="s">
        <v>48</v>
      </c>
    </row>
    <row r="3" spans="1:5" x14ac:dyDescent="0.25">
      <c r="A3" s="14" t="s">
        <v>20</v>
      </c>
      <c r="B3" s="12">
        <v>22852</v>
      </c>
      <c r="C3" s="12">
        <v>27056</v>
      </c>
      <c r="D3" s="27">
        <v>27720.92</v>
      </c>
    </row>
    <row r="4" spans="1:5" x14ac:dyDescent="0.25">
      <c r="A4" s="5" t="s">
        <v>0</v>
      </c>
      <c r="B4" s="9">
        <v>3297</v>
      </c>
      <c r="C4" s="9">
        <v>13750</v>
      </c>
      <c r="D4" s="28">
        <v>9742.64</v>
      </c>
    </row>
    <row r="5" spans="1:5" x14ac:dyDescent="0.25">
      <c r="A5" s="5" t="s">
        <v>29</v>
      </c>
      <c r="B5" s="22">
        <v>0</v>
      </c>
      <c r="C5" s="22">
        <v>0</v>
      </c>
      <c r="D5" s="29" t="s">
        <v>49</v>
      </c>
    </row>
    <row r="6" spans="1:5" x14ac:dyDescent="0.25">
      <c r="A6" s="5" t="s">
        <v>32</v>
      </c>
      <c r="B6" s="22">
        <v>0</v>
      </c>
      <c r="C6" s="22">
        <v>0</v>
      </c>
      <c r="D6" s="29" t="s">
        <v>49</v>
      </c>
    </row>
    <row r="7" spans="1:5" ht="30" x14ac:dyDescent="0.25">
      <c r="A7" s="4" t="s">
        <v>18</v>
      </c>
      <c r="B7" s="9">
        <v>5240</v>
      </c>
      <c r="C7" s="9">
        <v>1329</v>
      </c>
      <c r="D7" s="30">
        <v>1289.54</v>
      </c>
    </row>
    <row r="8" spans="1:5" x14ac:dyDescent="0.25">
      <c r="A8" s="5" t="s">
        <v>1</v>
      </c>
      <c r="B8" s="9">
        <v>1395</v>
      </c>
      <c r="C8" s="9">
        <v>1639</v>
      </c>
      <c r="D8" s="28">
        <v>1636.32</v>
      </c>
      <c r="E8" s="20">
        <f>AVERAGE(B8:D8)</f>
        <v>1556.7733333333333</v>
      </c>
    </row>
    <row r="9" spans="1:5" x14ac:dyDescent="0.25">
      <c r="A9" s="5" t="s">
        <v>2</v>
      </c>
      <c r="B9" s="9">
        <v>3892</v>
      </c>
      <c r="C9" s="9">
        <v>3340</v>
      </c>
      <c r="D9" s="28">
        <v>3134.12</v>
      </c>
      <c r="E9" s="20">
        <f t="shared" ref="E9:E10" si="0">AVERAGE(B9:D9)</f>
        <v>3455.373333333333</v>
      </c>
    </row>
    <row r="10" spans="1:5" x14ac:dyDescent="0.25">
      <c r="A10" s="5" t="s">
        <v>3</v>
      </c>
      <c r="B10" s="1">
        <v>766</v>
      </c>
      <c r="C10" s="1">
        <v>976</v>
      </c>
      <c r="D10" s="28">
        <v>1071.19</v>
      </c>
      <c r="E10" s="20">
        <f t="shared" si="0"/>
        <v>937.73</v>
      </c>
    </row>
    <row r="11" spans="1:5" x14ac:dyDescent="0.25">
      <c r="A11" s="10" t="s">
        <v>21</v>
      </c>
      <c r="B11" s="23">
        <v>2976</v>
      </c>
      <c r="C11" s="23">
        <v>3000</v>
      </c>
      <c r="D11" s="27">
        <v>2448</v>
      </c>
    </row>
    <row r="12" spans="1:5" x14ac:dyDescent="0.25">
      <c r="A12" s="5" t="s">
        <v>4</v>
      </c>
      <c r="B12" s="19">
        <v>540</v>
      </c>
      <c r="C12" s="19">
        <v>540</v>
      </c>
      <c r="D12" s="31">
        <v>540</v>
      </c>
    </row>
    <row r="13" spans="1:5" x14ac:dyDescent="0.25">
      <c r="A13" s="5" t="s">
        <v>5</v>
      </c>
      <c r="B13" s="19">
        <v>504</v>
      </c>
      <c r="C13" s="19">
        <v>1778</v>
      </c>
      <c r="D13" s="28">
        <v>1789.72</v>
      </c>
    </row>
    <row r="14" spans="1:5" x14ac:dyDescent="0.25">
      <c r="A14" s="5" t="s">
        <v>6</v>
      </c>
      <c r="B14" s="19">
        <v>614</v>
      </c>
      <c r="C14" s="19">
        <v>650</v>
      </c>
      <c r="D14" s="31">
        <v>683</v>
      </c>
    </row>
    <row r="15" spans="1:5" x14ac:dyDescent="0.25">
      <c r="A15" s="5" t="s">
        <v>7</v>
      </c>
      <c r="B15" s="19">
        <v>640</v>
      </c>
      <c r="C15" s="19">
        <v>808</v>
      </c>
      <c r="D15" s="31">
        <v>391</v>
      </c>
    </row>
    <row r="16" spans="1:5" x14ac:dyDescent="0.25">
      <c r="A16" s="5" t="s">
        <v>38</v>
      </c>
      <c r="B16" s="19">
        <v>148</v>
      </c>
      <c r="C16" s="19">
        <v>154</v>
      </c>
      <c r="D16" s="31">
        <v>64</v>
      </c>
    </row>
    <row r="17" spans="1:4" x14ac:dyDescent="0.25">
      <c r="A17" s="5" t="s">
        <v>37</v>
      </c>
      <c r="B17" s="19">
        <v>6</v>
      </c>
      <c r="C17" s="19">
        <v>6</v>
      </c>
      <c r="D17" s="31">
        <v>3</v>
      </c>
    </row>
    <row r="18" spans="1:4" x14ac:dyDescent="0.25">
      <c r="A18" s="5" t="s">
        <v>8</v>
      </c>
      <c r="B18" s="19">
        <v>389</v>
      </c>
      <c r="C18" s="19">
        <v>352</v>
      </c>
      <c r="D18" s="31">
        <v>473</v>
      </c>
    </row>
    <row r="19" spans="1:4" x14ac:dyDescent="0.25">
      <c r="A19" s="5" t="s">
        <v>9</v>
      </c>
      <c r="B19" s="19">
        <v>997</v>
      </c>
      <c r="C19" s="19">
        <v>172</v>
      </c>
      <c r="D19" s="31">
        <v>24</v>
      </c>
    </row>
    <row r="20" spans="1:4" x14ac:dyDescent="0.25">
      <c r="A20" s="5" t="s">
        <v>10</v>
      </c>
      <c r="B20" s="19">
        <v>100</v>
      </c>
      <c r="C20" s="19">
        <v>0</v>
      </c>
      <c r="D20" s="31">
        <v>38</v>
      </c>
    </row>
    <row r="21" spans="1:4" x14ac:dyDescent="0.25">
      <c r="A21" s="10" t="s">
        <v>22</v>
      </c>
      <c r="B21" s="11">
        <v>266</v>
      </c>
      <c r="C21" s="11">
        <v>318</v>
      </c>
      <c r="D21" s="32">
        <v>252</v>
      </c>
    </row>
    <row r="22" spans="1:4" x14ac:dyDescent="0.25">
      <c r="A22" s="10" t="s">
        <v>23</v>
      </c>
      <c r="B22" s="11">
        <v>0</v>
      </c>
      <c r="C22" s="11">
        <v>0</v>
      </c>
      <c r="D22" s="32">
        <v>0</v>
      </c>
    </row>
    <row r="23" spans="1:4" x14ac:dyDescent="0.25">
      <c r="A23" s="5" t="s">
        <v>11</v>
      </c>
      <c r="B23" s="1">
        <v>712</v>
      </c>
      <c r="C23" s="1">
        <v>267</v>
      </c>
      <c r="D23" s="31">
        <v>-141</v>
      </c>
    </row>
    <row r="24" spans="1:4" x14ac:dyDescent="0.25">
      <c r="A24" s="5" t="s">
        <v>33</v>
      </c>
      <c r="B24" s="1">
        <v>349</v>
      </c>
      <c r="C24" s="1">
        <v>388</v>
      </c>
      <c r="D24" s="31">
        <v>335</v>
      </c>
    </row>
    <row r="25" spans="1:4" ht="15.6" x14ac:dyDescent="0.25">
      <c r="A25" s="15" t="s">
        <v>13</v>
      </c>
      <c r="B25" s="16">
        <f>SUM(B3:B24)</f>
        <v>45683</v>
      </c>
      <c r="C25" s="16">
        <f>SUM(C3:C24)</f>
        <v>56523</v>
      </c>
      <c r="D25" s="27">
        <f>SUM(D3:D24)</f>
        <v>51494.450000000004</v>
      </c>
    </row>
    <row r="26" spans="1:4" x14ac:dyDescent="0.25">
      <c r="A26" s="17"/>
      <c r="B26" s="19">
        <v>-2225</v>
      </c>
      <c r="C26" s="19">
        <v>-1886</v>
      </c>
      <c r="D26" s="28">
        <v>-2167</v>
      </c>
    </row>
    <row r="27" spans="1:4" x14ac:dyDescent="0.25">
      <c r="A27" s="7" t="s">
        <v>34</v>
      </c>
      <c r="B27" s="19">
        <v>-1291</v>
      </c>
      <c r="C27" s="19">
        <v>-1440</v>
      </c>
      <c r="D27" s="33">
        <v>-1681</v>
      </c>
    </row>
    <row r="28" spans="1:4" x14ac:dyDescent="0.25">
      <c r="A28" s="5" t="s">
        <v>19</v>
      </c>
      <c r="B28" s="19">
        <v>-13752</v>
      </c>
      <c r="C28" s="19">
        <v>-13188</v>
      </c>
      <c r="D28" s="28">
        <v>-15118.83</v>
      </c>
    </row>
    <row r="29" spans="1:4" x14ac:dyDescent="0.25">
      <c r="A29" s="5" t="s">
        <v>14</v>
      </c>
      <c r="B29" s="19">
        <v>-2967</v>
      </c>
      <c r="C29" s="19">
        <v>-3362</v>
      </c>
      <c r="D29" s="28">
        <v>-2394.46</v>
      </c>
    </row>
    <row r="30" spans="1:4" x14ac:dyDescent="0.25">
      <c r="A30" s="5" t="s">
        <v>15</v>
      </c>
      <c r="B30" s="19">
        <v>0</v>
      </c>
      <c r="C30" s="19">
        <v>0</v>
      </c>
      <c r="D30" s="31" t="s">
        <v>49</v>
      </c>
    </row>
    <row r="31" spans="1:4" x14ac:dyDescent="0.25">
      <c r="A31" s="5" t="s">
        <v>16</v>
      </c>
      <c r="B31" s="19">
        <v>0</v>
      </c>
      <c r="C31" s="19">
        <v>0</v>
      </c>
      <c r="D31" s="31" t="s">
        <v>49</v>
      </c>
    </row>
    <row r="32" spans="1:4" x14ac:dyDescent="0.25">
      <c r="A32" s="5" t="s">
        <v>26</v>
      </c>
      <c r="B32" s="19">
        <v>-2745</v>
      </c>
      <c r="C32" s="19">
        <v>-2768</v>
      </c>
      <c r="D32" s="28">
        <v>-2823</v>
      </c>
    </row>
    <row r="33" spans="1:4" x14ac:dyDescent="0.25">
      <c r="A33" s="5" t="s">
        <v>27</v>
      </c>
      <c r="B33" s="19">
        <v>0</v>
      </c>
      <c r="C33" s="19">
        <v>0</v>
      </c>
      <c r="D33" s="31"/>
    </row>
    <row r="34" spans="1:4" ht="15.6" x14ac:dyDescent="0.25">
      <c r="A34" s="5" t="s">
        <v>28</v>
      </c>
      <c r="B34" s="34">
        <f>SUM(B26:B33)</f>
        <v>-22980</v>
      </c>
      <c r="C34" s="34">
        <f>SUM(C26:C33)</f>
        <v>-22644</v>
      </c>
      <c r="D34" s="28">
        <f>SUM(D26:D33)</f>
        <v>-24184.29</v>
      </c>
    </row>
    <row r="35" spans="1:4" ht="15.6" x14ac:dyDescent="0.25">
      <c r="A35" s="6" t="s">
        <v>17</v>
      </c>
      <c r="B35" s="35">
        <f>SUM(B34+B25)</f>
        <v>22703</v>
      </c>
      <c r="C35" s="35">
        <f>SUM(C34+C25)</f>
        <v>33879</v>
      </c>
      <c r="D35" s="35">
        <f>SUM(D34+D25)</f>
        <v>27310.160000000003</v>
      </c>
    </row>
    <row r="36" spans="1:4" ht="15.6" thickBot="1" x14ac:dyDescent="0.3">
      <c r="A36" s="18" t="s">
        <v>30</v>
      </c>
      <c r="B36" s="21">
        <f>SUM(B35+B25)</f>
        <v>68386</v>
      </c>
      <c r="C36" s="21">
        <f>SUM(C35+C25)</f>
        <v>90402</v>
      </c>
      <c r="D36" s="21">
        <f>SUM(D35+D25)</f>
        <v>78804.610000000015</v>
      </c>
    </row>
  </sheetData>
  <pageMargins left="0.70866141732283472" right="0.70866141732283472" top="0.35433070866141736" bottom="0.35433070866141736" header="0.31496062992125984" footer="0.31496062992125984"/>
  <pageSetup paperSize="9" scale="9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opLeftCell="A11" workbookViewId="0">
      <selection activeCell="F8" sqref="F8"/>
    </sheetView>
  </sheetViews>
  <sheetFormatPr defaultRowHeight="15" x14ac:dyDescent="0.25"/>
  <cols>
    <col min="1" max="1" width="36.453125" customWidth="1"/>
    <col min="2" max="2" width="10.90625" customWidth="1"/>
    <col min="3" max="3" width="10.6328125" customWidth="1"/>
    <col min="4" max="4" width="10.7265625" customWidth="1"/>
  </cols>
  <sheetData>
    <row r="1" spans="1:5" ht="18.75" thickBot="1" x14ac:dyDescent="0.3">
      <c r="A1" s="2" t="s">
        <v>31</v>
      </c>
      <c r="B1" s="3"/>
      <c r="C1" s="13"/>
      <c r="D1" s="13"/>
    </row>
    <row r="2" spans="1:5" ht="17.399999999999999" x14ac:dyDescent="0.3">
      <c r="A2" s="8"/>
      <c r="B2" s="25" t="s">
        <v>46</v>
      </c>
      <c r="C2" s="25" t="s">
        <v>47</v>
      </c>
      <c r="D2" s="25" t="s">
        <v>50</v>
      </c>
    </row>
    <row r="3" spans="1:5" x14ac:dyDescent="0.25">
      <c r="A3" s="14" t="s">
        <v>20</v>
      </c>
      <c r="B3" s="23">
        <v>10863</v>
      </c>
      <c r="C3" s="23">
        <v>2321</v>
      </c>
      <c r="D3" s="23">
        <v>6582</v>
      </c>
    </row>
    <row r="4" spans="1:5" x14ac:dyDescent="0.25">
      <c r="A4" s="5" t="s">
        <v>0</v>
      </c>
      <c r="B4" s="19">
        <v>969</v>
      </c>
      <c r="C4" s="19">
        <v>2257</v>
      </c>
      <c r="D4" s="36">
        <v>682</v>
      </c>
    </row>
    <row r="5" spans="1:5" x14ac:dyDescent="0.25">
      <c r="A5" s="5" t="s">
        <v>29</v>
      </c>
      <c r="B5" s="19">
        <v>0</v>
      </c>
      <c r="C5" s="19">
        <v>0</v>
      </c>
      <c r="D5" s="19">
        <v>0</v>
      </c>
    </row>
    <row r="6" spans="1:5" x14ac:dyDescent="0.25">
      <c r="A6" s="5" t="s">
        <v>35</v>
      </c>
      <c r="B6" s="19">
        <v>0</v>
      </c>
      <c r="C6" s="19">
        <v>0</v>
      </c>
      <c r="D6" s="19">
        <v>0</v>
      </c>
    </row>
    <row r="7" spans="1:5" ht="30" x14ac:dyDescent="0.25">
      <c r="A7" s="4" t="s">
        <v>18</v>
      </c>
      <c r="B7" s="19">
        <v>468</v>
      </c>
      <c r="C7" s="19">
        <v>626</v>
      </c>
      <c r="D7" s="36">
        <v>876</v>
      </c>
    </row>
    <row r="8" spans="1:5" x14ac:dyDescent="0.25">
      <c r="A8" s="5" t="s">
        <v>1</v>
      </c>
      <c r="B8" s="19">
        <v>542</v>
      </c>
      <c r="C8" s="19">
        <v>574</v>
      </c>
      <c r="D8" s="28">
        <v>455</v>
      </c>
      <c r="E8" s="20">
        <f>AVERAGE(B8,D8)</f>
        <v>498.5</v>
      </c>
    </row>
    <row r="9" spans="1:5" x14ac:dyDescent="0.25">
      <c r="A9" s="5" t="s">
        <v>2</v>
      </c>
      <c r="B9" s="19">
        <v>891</v>
      </c>
      <c r="C9" s="19">
        <v>658</v>
      </c>
      <c r="D9" s="28">
        <v>466</v>
      </c>
      <c r="E9" s="20">
        <f t="shared" ref="E9:E10" si="0">AVERAGE(B9:D9)</f>
        <v>671.66666666666663</v>
      </c>
    </row>
    <row r="10" spans="1:5" x14ac:dyDescent="0.25">
      <c r="A10" s="5" t="s">
        <v>3</v>
      </c>
      <c r="B10" s="19">
        <v>792</v>
      </c>
      <c r="C10" s="19">
        <v>913</v>
      </c>
      <c r="D10" s="28">
        <v>74</v>
      </c>
      <c r="E10" s="20">
        <f t="shared" si="0"/>
        <v>593</v>
      </c>
    </row>
    <row r="11" spans="1:5" x14ac:dyDescent="0.25">
      <c r="A11" s="10" t="s">
        <v>21</v>
      </c>
      <c r="B11" s="23">
        <v>2088</v>
      </c>
      <c r="C11" s="23">
        <v>2105</v>
      </c>
      <c r="D11" s="23">
        <v>2027</v>
      </c>
    </row>
    <row r="12" spans="1:5" x14ac:dyDescent="0.25">
      <c r="A12" s="5" t="s">
        <v>4</v>
      </c>
      <c r="B12" s="19">
        <v>300</v>
      </c>
      <c r="C12" s="19">
        <v>300</v>
      </c>
      <c r="D12" s="37">
        <v>300</v>
      </c>
    </row>
    <row r="13" spans="1:5" x14ac:dyDescent="0.25">
      <c r="A13" s="5" t="s">
        <v>5</v>
      </c>
      <c r="B13" s="19">
        <v>0</v>
      </c>
      <c r="C13" s="19">
        <v>0</v>
      </c>
      <c r="D13" s="19">
        <v>0</v>
      </c>
    </row>
    <row r="14" spans="1:5" x14ac:dyDescent="0.25">
      <c r="A14" s="5" t="s">
        <v>6</v>
      </c>
      <c r="B14" s="19">
        <v>291</v>
      </c>
      <c r="C14" s="19">
        <v>309</v>
      </c>
      <c r="D14" s="37">
        <v>325</v>
      </c>
    </row>
    <row r="15" spans="1:5" x14ac:dyDescent="0.25">
      <c r="A15" s="5" t="s">
        <v>7</v>
      </c>
      <c r="B15" s="19">
        <v>232</v>
      </c>
      <c r="C15" s="19">
        <v>292</v>
      </c>
      <c r="D15" s="37">
        <v>140</v>
      </c>
    </row>
    <row r="16" spans="1:5" x14ac:dyDescent="0.25">
      <c r="A16" s="5" t="s">
        <v>38</v>
      </c>
      <c r="B16" s="19">
        <v>54</v>
      </c>
      <c r="C16" s="19">
        <v>56</v>
      </c>
      <c r="D16" s="37">
        <v>23</v>
      </c>
    </row>
    <row r="17" spans="1:4" x14ac:dyDescent="0.25">
      <c r="A17" s="5" t="s">
        <v>37</v>
      </c>
      <c r="B17" s="19">
        <v>3</v>
      </c>
      <c r="C17" s="19">
        <v>3</v>
      </c>
      <c r="D17" s="19">
        <v>0</v>
      </c>
    </row>
    <row r="18" spans="1:4" x14ac:dyDescent="0.25">
      <c r="A18" s="5" t="s">
        <v>8</v>
      </c>
      <c r="B18" s="19">
        <v>105</v>
      </c>
      <c r="C18" s="19">
        <v>343</v>
      </c>
      <c r="D18" s="37">
        <v>201</v>
      </c>
    </row>
    <row r="19" spans="1:4" x14ac:dyDescent="0.25">
      <c r="A19" s="5" t="s">
        <v>9</v>
      </c>
      <c r="B19" s="19">
        <v>667</v>
      </c>
      <c r="C19" s="19">
        <v>138</v>
      </c>
      <c r="D19" s="37">
        <v>216</v>
      </c>
    </row>
    <row r="20" spans="1:4" x14ac:dyDescent="0.25">
      <c r="A20" s="5" t="s">
        <v>10</v>
      </c>
      <c r="B20" s="19">
        <v>27</v>
      </c>
      <c r="C20" s="19">
        <v>2</v>
      </c>
      <c r="D20" s="37">
        <v>0</v>
      </c>
    </row>
    <row r="21" spans="1:4" x14ac:dyDescent="0.25">
      <c r="A21" s="10" t="s">
        <v>22</v>
      </c>
      <c r="B21" s="11">
        <v>162</v>
      </c>
      <c r="C21" s="11">
        <v>159</v>
      </c>
      <c r="D21" s="27">
        <v>126</v>
      </c>
    </row>
    <row r="22" spans="1:4" x14ac:dyDescent="0.25">
      <c r="A22" s="10" t="s">
        <v>23</v>
      </c>
      <c r="B22" s="11">
        <v>0</v>
      </c>
      <c r="C22" s="11">
        <v>0</v>
      </c>
      <c r="D22" s="27">
        <v>0</v>
      </c>
    </row>
    <row r="23" spans="1:4" x14ac:dyDescent="0.25">
      <c r="A23" s="5" t="s">
        <v>11</v>
      </c>
      <c r="B23" s="1">
        <v>830</v>
      </c>
      <c r="C23" s="1">
        <v>533</v>
      </c>
      <c r="D23" s="37">
        <v>-76</v>
      </c>
    </row>
    <row r="24" spans="1:4" x14ac:dyDescent="0.25">
      <c r="A24" s="5" t="s">
        <v>12</v>
      </c>
      <c r="B24" s="1">
        <v>178</v>
      </c>
      <c r="C24" s="1">
        <v>196</v>
      </c>
      <c r="D24" s="37">
        <v>167</v>
      </c>
    </row>
    <row r="25" spans="1:4" ht="15.6" x14ac:dyDescent="0.25">
      <c r="A25" s="15" t="s">
        <v>13</v>
      </c>
      <c r="B25" s="16">
        <f>SUM(B3:B24)</f>
        <v>19462</v>
      </c>
      <c r="C25" s="16">
        <f>SUM(C3:C24)</f>
        <v>11785</v>
      </c>
      <c r="D25" s="16">
        <f>SUM(D3:D24)</f>
        <v>12584</v>
      </c>
    </row>
    <row r="26" spans="1:4" x14ac:dyDescent="0.25">
      <c r="A26" s="17"/>
      <c r="B26" s="19">
        <v>0</v>
      </c>
      <c r="C26" s="19">
        <v>0</v>
      </c>
      <c r="D26" s="19">
        <v>0</v>
      </c>
    </row>
    <row r="27" spans="1:4" x14ac:dyDescent="0.25">
      <c r="A27" s="7" t="s">
        <v>24</v>
      </c>
      <c r="B27" s="19">
        <v>0</v>
      </c>
      <c r="C27" s="19">
        <v>0</v>
      </c>
      <c r="D27" s="19">
        <v>0</v>
      </c>
    </row>
    <row r="28" spans="1:4" x14ac:dyDescent="0.25">
      <c r="A28" s="5" t="s">
        <v>19</v>
      </c>
      <c r="B28" s="19">
        <v>-7141</v>
      </c>
      <c r="C28" s="19">
        <v>-7676</v>
      </c>
      <c r="D28" s="36">
        <v>-5865</v>
      </c>
    </row>
    <row r="29" spans="1:4" x14ac:dyDescent="0.25">
      <c r="A29" s="5" t="s">
        <v>14</v>
      </c>
      <c r="B29" s="19">
        <v>-435</v>
      </c>
      <c r="C29" s="19">
        <v>-775</v>
      </c>
      <c r="D29" s="36">
        <v>-539</v>
      </c>
    </row>
    <row r="30" spans="1:4" x14ac:dyDescent="0.25">
      <c r="A30" s="5" t="s">
        <v>15</v>
      </c>
      <c r="B30" s="19">
        <v>0</v>
      </c>
      <c r="C30" s="19">
        <v>0</v>
      </c>
      <c r="D30" s="19">
        <v>0</v>
      </c>
    </row>
    <row r="31" spans="1:4" x14ac:dyDescent="0.25">
      <c r="A31" s="5" t="s">
        <v>16</v>
      </c>
      <c r="B31" s="19">
        <v>0</v>
      </c>
      <c r="C31" s="19">
        <v>0</v>
      </c>
      <c r="D31" s="19">
        <v>0</v>
      </c>
    </row>
    <row r="32" spans="1:4" x14ac:dyDescent="0.25">
      <c r="A32" s="5" t="s">
        <v>26</v>
      </c>
      <c r="B32" s="19">
        <v>0</v>
      </c>
      <c r="C32" s="19">
        <v>0</v>
      </c>
      <c r="D32" s="19">
        <v>0</v>
      </c>
    </row>
    <row r="33" spans="1:4" x14ac:dyDescent="0.25">
      <c r="A33" s="5" t="s">
        <v>27</v>
      </c>
      <c r="B33" s="19">
        <v>0</v>
      </c>
      <c r="C33" s="19">
        <v>0</v>
      </c>
      <c r="D33" s="19">
        <v>0</v>
      </c>
    </row>
    <row r="34" spans="1:4" ht="15.6" x14ac:dyDescent="0.25">
      <c r="A34" s="5" t="s">
        <v>28</v>
      </c>
      <c r="B34" s="34">
        <f t="shared" ref="B34:D34" si="1">SUM(B26:B33)</f>
        <v>-7576</v>
      </c>
      <c r="C34" s="34">
        <f t="shared" si="1"/>
        <v>-8451</v>
      </c>
      <c r="D34" s="34">
        <f t="shared" si="1"/>
        <v>-6404</v>
      </c>
    </row>
    <row r="35" spans="1:4" ht="15.6" x14ac:dyDescent="0.25">
      <c r="A35" s="6" t="s">
        <v>17</v>
      </c>
      <c r="B35" s="35">
        <f>SUM(B34+B25)</f>
        <v>11886</v>
      </c>
      <c r="C35" s="35">
        <f>SUM(C34+C25)</f>
        <v>3334</v>
      </c>
      <c r="D35" s="35">
        <f>SUM(D34+D25)</f>
        <v>6180</v>
      </c>
    </row>
    <row r="36" spans="1:4" ht="15.6" thickBot="1" x14ac:dyDescent="0.3">
      <c r="A36" s="18" t="s">
        <v>30</v>
      </c>
      <c r="B36" s="21">
        <f>SUM(B35+B25)</f>
        <v>31348</v>
      </c>
      <c r="C36" s="21">
        <f>SUM(C35+C25)</f>
        <v>15119</v>
      </c>
      <c r="D36" s="21">
        <f>SUM(D35+D25)</f>
        <v>18764</v>
      </c>
    </row>
  </sheetData>
  <pageMargins left="0.70866141732283472" right="0.70866141732283472" top="0.35433070866141736" bottom="0.35433070866141736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F21" sqref="F21"/>
    </sheetView>
  </sheetViews>
  <sheetFormatPr defaultRowHeight="15" x14ac:dyDescent="0.25"/>
  <cols>
    <col min="1" max="1" width="34.90625" customWidth="1"/>
    <col min="2" max="2" width="15.08984375" customWidth="1"/>
    <col min="3" max="3" width="16.54296875" customWidth="1"/>
    <col min="4" max="4" width="19" customWidth="1"/>
  </cols>
  <sheetData>
    <row r="1" spans="1:5" ht="18" thickBot="1" x14ac:dyDescent="0.35">
      <c r="A1" s="2" t="s">
        <v>36</v>
      </c>
      <c r="B1" s="3"/>
      <c r="C1" s="13"/>
      <c r="D1" s="13"/>
    </row>
    <row r="2" spans="1:5" ht="17.399999999999999" x14ac:dyDescent="0.3">
      <c r="A2" s="8"/>
      <c r="B2" s="25" t="s">
        <v>46</v>
      </c>
      <c r="C2" s="25" t="s">
        <v>47</v>
      </c>
      <c r="D2" s="25" t="s">
        <v>50</v>
      </c>
    </row>
    <row r="3" spans="1:5" x14ac:dyDescent="0.25">
      <c r="A3" s="14" t="s">
        <v>20</v>
      </c>
      <c r="B3" s="12">
        <v>6734</v>
      </c>
      <c r="C3" s="12">
        <v>6727</v>
      </c>
      <c r="D3" s="12">
        <v>7225</v>
      </c>
    </row>
    <row r="4" spans="1:5" x14ac:dyDescent="0.25">
      <c r="A4" s="5" t="s">
        <v>0</v>
      </c>
      <c r="B4" s="9">
        <v>1733</v>
      </c>
      <c r="C4" s="9">
        <v>1320</v>
      </c>
      <c r="D4" s="30">
        <v>238</v>
      </c>
    </row>
    <row r="5" spans="1:5" x14ac:dyDescent="0.25">
      <c r="A5" s="5" t="s">
        <v>29</v>
      </c>
      <c r="B5" s="22">
        <v>0</v>
      </c>
      <c r="C5" s="22">
        <v>0</v>
      </c>
      <c r="D5" s="22">
        <v>0</v>
      </c>
    </row>
    <row r="6" spans="1:5" x14ac:dyDescent="0.25">
      <c r="A6" s="5" t="s">
        <v>35</v>
      </c>
      <c r="B6" s="22">
        <v>0</v>
      </c>
      <c r="C6" s="22">
        <v>0</v>
      </c>
      <c r="D6" s="22">
        <v>0</v>
      </c>
    </row>
    <row r="7" spans="1:5" ht="30" x14ac:dyDescent="0.25">
      <c r="A7" s="4" t="s">
        <v>18</v>
      </c>
      <c r="B7" s="9">
        <v>961</v>
      </c>
      <c r="C7" s="9">
        <v>1107</v>
      </c>
      <c r="D7" s="30">
        <v>1045</v>
      </c>
    </row>
    <row r="8" spans="1:5" x14ac:dyDescent="0.25">
      <c r="A8" s="5" t="s">
        <v>1</v>
      </c>
      <c r="B8" s="9">
        <v>414</v>
      </c>
      <c r="C8" s="9">
        <v>463</v>
      </c>
      <c r="D8" s="28">
        <v>299</v>
      </c>
      <c r="E8" s="20">
        <f>AVERAGE(B8:D8)</f>
        <v>392</v>
      </c>
    </row>
    <row r="9" spans="1:5" x14ac:dyDescent="0.25">
      <c r="A9" s="5" t="s">
        <v>2</v>
      </c>
      <c r="B9" s="9">
        <v>1203</v>
      </c>
      <c r="C9" s="9">
        <v>911</v>
      </c>
      <c r="D9" s="28">
        <v>769</v>
      </c>
      <c r="E9" s="20">
        <f t="shared" ref="E9" si="0">AVERAGE(B9:D9)</f>
        <v>961</v>
      </c>
    </row>
    <row r="10" spans="1:5" x14ac:dyDescent="0.25">
      <c r="A10" s="5" t="s">
        <v>3</v>
      </c>
      <c r="B10" s="1">
        <v>495</v>
      </c>
      <c r="C10" s="1">
        <v>973</v>
      </c>
      <c r="D10" s="28">
        <v>1095</v>
      </c>
      <c r="E10" s="20">
        <f>AVERAGE(C10:D10)</f>
        <v>1034</v>
      </c>
    </row>
    <row r="11" spans="1:5" x14ac:dyDescent="0.25">
      <c r="A11" s="10" t="s">
        <v>21</v>
      </c>
      <c r="B11" s="23">
        <v>3120</v>
      </c>
      <c r="C11" s="23">
        <v>3146</v>
      </c>
      <c r="D11" s="27">
        <v>3029</v>
      </c>
      <c r="E11" s="20"/>
    </row>
    <row r="12" spans="1:5" x14ac:dyDescent="0.25">
      <c r="A12" s="5" t="s">
        <v>4</v>
      </c>
      <c r="B12" s="19">
        <v>300</v>
      </c>
      <c r="C12" s="19">
        <v>300</v>
      </c>
      <c r="D12" s="31">
        <v>300</v>
      </c>
    </row>
    <row r="13" spans="1:5" x14ac:dyDescent="0.25">
      <c r="A13" s="5" t="s">
        <v>5</v>
      </c>
      <c r="B13" s="19">
        <v>308</v>
      </c>
      <c r="C13" s="19">
        <v>68</v>
      </c>
      <c r="D13" s="31">
        <v>194</v>
      </c>
    </row>
    <row r="14" spans="1:5" x14ac:dyDescent="0.25">
      <c r="A14" s="5" t="s">
        <v>6</v>
      </c>
      <c r="B14" s="19">
        <v>344</v>
      </c>
      <c r="C14" s="19">
        <v>366</v>
      </c>
      <c r="D14" s="31">
        <v>377</v>
      </c>
    </row>
    <row r="15" spans="1:5" x14ac:dyDescent="0.25">
      <c r="A15" s="5" t="s">
        <v>7</v>
      </c>
      <c r="B15" s="19">
        <v>388</v>
      </c>
      <c r="C15" s="19">
        <v>490</v>
      </c>
      <c r="D15" s="31">
        <v>237</v>
      </c>
    </row>
    <row r="16" spans="1:5" x14ac:dyDescent="0.25">
      <c r="A16" s="5" t="s">
        <v>38</v>
      </c>
      <c r="B16" s="19">
        <v>90</v>
      </c>
      <c r="C16" s="19">
        <v>94</v>
      </c>
      <c r="D16" s="31">
        <v>39</v>
      </c>
    </row>
    <row r="17" spans="1:4" x14ac:dyDescent="0.25">
      <c r="A17" s="5" t="s">
        <v>37</v>
      </c>
      <c r="B17" s="19">
        <v>6</v>
      </c>
      <c r="C17" s="19">
        <v>7</v>
      </c>
      <c r="D17" s="31">
        <v>3</v>
      </c>
    </row>
    <row r="18" spans="1:4" x14ac:dyDescent="0.25">
      <c r="A18" s="5" t="s">
        <v>8</v>
      </c>
      <c r="B18" s="19">
        <v>284</v>
      </c>
      <c r="C18" s="19">
        <v>134</v>
      </c>
      <c r="D18" s="31">
        <v>211</v>
      </c>
    </row>
    <row r="19" spans="1:4" x14ac:dyDescent="0.25">
      <c r="A19" s="5" t="s">
        <v>9</v>
      </c>
      <c r="B19" s="19">
        <v>103</v>
      </c>
      <c r="C19" s="19">
        <v>94</v>
      </c>
      <c r="D19" s="31">
        <v>0</v>
      </c>
    </row>
    <row r="20" spans="1:4" x14ac:dyDescent="0.25">
      <c r="A20" s="5" t="s">
        <v>10</v>
      </c>
      <c r="B20" s="19">
        <v>0</v>
      </c>
      <c r="C20" s="19">
        <v>2</v>
      </c>
      <c r="D20" s="31">
        <v>0</v>
      </c>
    </row>
    <row r="21" spans="1:4" x14ac:dyDescent="0.25">
      <c r="A21" s="10" t="s">
        <v>22</v>
      </c>
      <c r="B21" s="23">
        <v>0</v>
      </c>
      <c r="C21" s="23">
        <v>0</v>
      </c>
      <c r="D21" s="23">
        <v>0</v>
      </c>
    </row>
    <row r="22" spans="1:4" x14ac:dyDescent="0.25">
      <c r="A22" s="10" t="s">
        <v>23</v>
      </c>
      <c r="B22" s="11">
        <v>0</v>
      </c>
      <c r="C22" s="11">
        <v>0</v>
      </c>
      <c r="D22" s="11">
        <v>0</v>
      </c>
    </row>
    <row r="23" spans="1:4" x14ac:dyDescent="0.25">
      <c r="A23" s="5" t="s">
        <v>11</v>
      </c>
      <c r="B23" s="22">
        <v>0</v>
      </c>
      <c r="C23" s="22">
        <v>0</v>
      </c>
      <c r="D23" s="22">
        <v>0</v>
      </c>
    </row>
    <row r="24" spans="1:4" x14ac:dyDescent="0.25">
      <c r="A24" s="5" t="s">
        <v>12</v>
      </c>
      <c r="B24" s="1">
        <v>105</v>
      </c>
      <c r="C24" s="1">
        <v>147</v>
      </c>
      <c r="D24" s="31">
        <v>123</v>
      </c>
    </row>
    <row r="25" spans="1:4" ht="15.6" x14ac:dyDescent="0.25">
      <c r="A25" s="15" t="s">
        <v>13</v>
      </c>
      <c r="B25" s="16">
        <f t="shared" ref="B25:D25" si="1">SUM(B3:B24)</f>
        <v>16588</v>
      </c>
      <c r="C25" s="16">
        <f t="shared" si="1"/>
        <v>16349</v>
      </c>
      <c r="D25" s="16">
        <f t="shared" si="1"/>
        <v>15184</v>
      </c>
    </row>
    <row r="26" spans="1:4" x14ac:dyDescent="0.25">
      <c r="A26" s="17"/>
      <c r="B26" s="19">
        <v>0</v>
      </c>
      <c r="C26" s="19">
        <v>0</v>
      </c>
      <c r="D26" s="19">
        <v>0</v>
      </c>
    </row>
    <row r="27" spans="1:4" x14ac:dyDescent="0.25">
      <c r="A27" s="7" t="s">
        <v>24</v>
      </c>
      <c r="B27" s="19">
        <v>-1964</v>
      </c>
      <c r="C27" s="19">
        <v>-1658</v>
      </c>
      <c r="D27" s="31">
        <v>-978</v>
      </c>
    </row>
    <row r="28" spans="1:4" x14ac:dyDescent="0.25">
      <c r="A28" s="5" t="s">
        <v>19</v>
      </c>
      <c r="B28" s="19">
        <v>-2175</v>
      </c>
      <c r="C28" s="19">
        <v>-1395</v>
      </c>
      <c r="D28" s="31">
        <v>-1408</v>
      </c>
    </row>
    <row r="29" spans="1:4" x14ac:dyDescent="0.25">
      <c r="A29" s="5" t="s">
        <v>14</v>
      </c>
      <c r="B29" s="19">
        <v>-255</v>
      </c>
      <c r="C29" s="19">
        <v>-715</v>
      </c>
      <c r="D29" s="31">
        <v>-677</v>
      </c>
    </row>
    <row r="30" spans="1:4" x14ac:dyDescent="0.25">
      <c r="A30" s="5" t="s">
        <v>15</v>
      </c>
      <c r="B30" s="19">
        <v>0</v>
      </c>
      <c r="C30" s="19">
        <v>0</v>
      </c>
      <c r="D30" s="19">
        <v>0</v>
      </c>
    </row>
    <row r="31" spans="1:4" x14ac:dyDescent="0.25">
      <c r="A31" s="5" t="s">
        <v>16</v>
      </c>
      <c r="B31" s="19">
        <v>0</v>
      </c>
      <c r="C31" s="19">
        <v>0</v>
      </c>
      <c r="D31" s="19">
        <v>0</v>
      </c>
    </row>
    <row r="32" spans="1:4" x14ac:dyDescent="0.25">
      <c r="A32" s="5" t="s">
        <v>26</v>
      </c>
      <c r="B32" s="19">
        <v>-3500</v>
      </c>
      <c r="C32" s="19">
        <v>-1750</v>
      </c>
      <c r="D32" s="31">
        <v>-3500</v>
      </c>
    </row>
    <row r="33" spans="1:4" x14ac:dyDescent="0.25">
      <c r="A33" s="5" t="s">
        <v>27</v>
      </c>
      <c r="B33" s="19">
        <v>0</v>
      </c>
      <c r="C33" s="19">
        <v>0</v>
      </c>
      <c r="D33" s="19">
        <v>0</v>
      </c>
    </row>
    <row r="34" spans="1:4" ht="15.6" x14ac:dyDescent="0.25">
      <c r="A34" s="5" t="s">
        <v>28</v>
      </c>
      <c r="B34" s="34">
        <f t="shared" ref="B34:D34" si="2">SUM(B26:B33)</f>
        <v>-7894</v>
      </c>
      <c r="C34" s="34">
        <f t="shared" si="2"/>
        <v>-5518</v>
      </c>
      <c r="D34" s="34">
        <f t="shared" si="2"/>
        <v>-6563</v>
      </c>
    </row>
    <row r="35" spans="1:4" ht="16.2" thickBot="1" x14ac:dyDescent="0.3">
      <c r="A35" s="6" t="s">
        <v>17</v>
      </c>
      <c r="B35" s="21">
        <f>SUM(B34+B25)</f>
        <v>8694</v>
      </c>
      <c r="C35" s="35">
        <f>SUM(C34+C25)</f>
        <v>10831</v>
      </c>
      <c r="D35" s="35">
        <f>SUM(D34+D25)</f>
        <v>8621</v>
      </c>
    </row>
    <row r="36" spans="1:4" ht="15.6" thickBot="1" x14ac:dyDescent="0.3">
      <c r="A36" s="18" t="s">
        <v>30</v>
      </c>
      <c r="B36" s="21">
        <f>SUM(B35+B25)</f>
        <v>25282</v>
      </c>
      <c r="C36" s="21">
        <f>SUM(C35+C25)</f>
        <v>27180</v>
      </c>
      <c r="D36" s="21">
        <f>SUM(D35+D25)</f>
        <v>23805</v>
      </c>
    </row>
  </sheetData>
  <pageMargins left="0.70866141732283472" right="0.70866141732283472" top="0.35433070866141736" bottom="0.35433070866141736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"/>
  <sheetViews>
    <sheetView showGridLines="0" tabSelected="1" topLeftCell="B1" workbookViewId="0">
      <selection activeCell="M11" sqref="M11"/>
    </sheetView>
  </sheetViews>
  <sheetFormatPr defaultRowHeight="15" x14ac:dyDescent="0.25"/>
  <cols>
    <col min="2" max="2" width="8.36328125" customWidth="1"/>
    <col min="4" max="4" width="10.1796875" customWidth="1"/>
    <col min="5" max="5" width="9.81640625" customWidth="1"/>
    <col min="6" max="6" width="10.26953125" customWidth="1"/>
    <col min="7" max="8" width="9.54296875" customWidth="1"/>
  </cols>
  <sheetData>
    <row r="1" spans="2:13" ht="17.399999999999999" x14ac:dyDescent="0.3">
      <c r="B1" s="61" t="s">
        <v>55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3" spans="2:13" ht="15" customHeight="1" x14ac:dyDescent="0.25">
      <c r="B3" s="56" t="s">
        <v>54</v>
      </c>
      <c r="C3" s="45" t="s">
        <v>51</v>
      </c>
      <c r="D3" s="58" t="s">
        <v>42</v>
      </c>
      <c r="E3" s="59"/>
      <c r="F3" s="60"/>
      <c r="G3" s="46" t="s">
        <v>44</v>
      </c>
      <c r="H3" s="47" t="s">
        <v>52</v>
      </c>
      <c r="I3" s="48" t="s">
        <v>53</v>
      </c>
      <c r="J3" s="48"/>
      <c r="K3" s="48"/>
      <c r="L3" s="48"/>
    </row>
    <row r="4" spans="2:13" ht="26.25" customHeight="1" x14ac:dyDescent="0.25">
      <c r="B4" s="57"/>
      <c r="C4" s="45"/>
      <c r="D4" s="49" t="s">
        <v>46</v>
      </c>
      <c r="E4" s="50" t="s">
        <v>47</v>
      </c>
      <c r="F4" s="50" t="s">
        <v>50</v>
      </c>
      <c r="G4" s="46"/>
      <c r="H4" s="47"/>
      <c r="I4" s="51" t="s">
        <v>1</v>
      </c>
      <c r="J4" s="51" t="s">
        <v>43</v>
      </c>
      <c r="K4" s="51" t="s">
        <v>3</v>
      </c>
      <c r="L4" s="52" t="s">
        <v>45</v>
      </c>
    </row>
    <row r="5" spans="2:13" x14ac:dyDescent="0.25">
      <c r="B5" s="42" t="s">
        <v>39</v>
      </c>
      <c r="C5" s="43">
        <v>60</v>
      </c>
      <c r="D5" s="53">
        <f>BR!B25</f>
        <v>16588</v>
      </c>
      <c r="E5" s="53">
        <f>BR!C25</f>
        <v>16349</v>
      </c>
      <c r="F5" s="53">
        <f>BR!D25</f>
        <v>15184</v>
      </c>
      <c r="G5" s="53">
        <f>AVERAGE(D5:F5)</f>
        <v>16040.333333333334</v>
      </c>
      <c r="H5" s="53">
        <f>G5/C5</f>
        <v>267.3388888888889</v>
      </c>
      <c r="I5" s="54">
        <f>BR!D8/C5</f>
        <v>4.9833333333333334</v>
      </c>
      <c r="J5" s="54">
        <f>BR!E9/Combined!C5</f>
        <v>16.016666666666666</v>
      </c>
      <c r="K5" s="54">
        <f>BR!E10/Combined!C5</f>
        <v>17.233333333333334</v>
      </c>
      <c r="L5" s="55">
        <f>I5+J5+K5</f>
        <v>38.233333333333334</v>
      </c>
      <c r="M5" s="20"/>
    </row>
    <row r="6" spans="2:13" x14ac:dyDescent="0.2">
      <c r="B6" s="42" t="s">
        <v>40</v>
      </c>
      <c r="C6" s="43">
        <v>77</v>
      </c>
      <c r="D6" s="53">
        <f>BY!B25</f>
        <v>19462</v>
      </c>
      <c r="E6" s="53">
        <f>BY!C25</f>
        <v>11785</v>
      </c>
      <c r="F6" s="53">
        <f>BY!D25</f>
        <v>12584</v>
      </c>
      <c r="G6" s="53">
        <f t="shared" ref="G6:G7" si="0">AVERAGE(D6:F6)</f>
        <v>14610.333333333334</v>
      </c>
      <c r="H6" s="53">
        <f t="shared" ref="H6:H7" si="1">G6/C6</f>
        <v>189.74458874458875</v>
      </c>
      <c r="I6" s="54">
        <f>BY!E8/C6</f>
        <v>6.4740259740259738</v>
      </c>
      <c r="J6" s="54">
        <f>BY!E9/C6</f>
        <v>8.7229437229437217</v>
      </c>
      <c r="K6" s="54">
        <f>BY!E10/C6</f>
        <v>7.7012987012987013</v>
      </c>
      <c r="L6" s="55">
        <f t="shared" ref="L6:L7" si="2">I6+J6+K6</f>
        <v>22.898268398268396</v>
      </c>
    </row>
    <row r="7" spans="2:13" x14ac:dyDescent="0.2">
      <c r="B7" s="42" t="s">
        <v>41</v>
      </c>
      <c r="C7" s="43">
        <v>319</v>
      </c>
      <c r="D7" s="53">
        <f>PHL!B25</f>
        <v>45683</v>
      </c>
      <c r="E7" s="53">
        <f>PHL!C25</f>
        <v>56523</v>
      </c>
      <c r="F7" s="53">
        <f>PHL!D25</f>
        <v>51494.450000000004</v>
      </c>
      <c r="G7" s="53">
        <f t="shared" si="0"/>
        <v>51233.483333333337</v>
      </c>
      <c r="H7" s="53">
        <f t="shared" si="1"/>
        <v>160.60653082549635</v>
      </c>
      <c r="I7" s="54">
        <f>PHL!E8/C7</f>
        <v>4.8801671891327061</v>
      </c>
      <c r="J7" s="54">
        <f>PHL!E9/C7</f>
        <v>10.83189132706374</v>
      </c>
      <c r="K7" s="54">
        <f>PHL!E10/C7</f>
        <v>2.9395924764890284</v>
      </c>
      <c r="L7" s="55">
        <f t="shared" si="2"/>
        <v>18.651650992685475</v>
      </c>
    </row>
    <row r="8" spans="2:13" x14ac:dyDescent="0.25">
      <c r="B8" s="41"/>
      <c r="C8" s="38"/>
      <c r="D8" s="39"/>
      <c r="E8" s="39"/>
      <c r="F8" s="39"/>
      <c r="G8" s="39"/>
      <c r="H8" s="39"/>
      <c r="I8" s="40"/>
      <c r="J8" s="40"/>
      <c r="K8" s="40"/>
      <c r="L8" s="44"/>
    </row>
    <row r="9" spans="2:13" x14ac:dyDescent="0.25">
      <c r="B9" s="41"/>
      <c r="C9" s="38"/>
      <c r="D9" s="39"/>
      <c r="E9" s="39"/>
      <c r="F9" s="39"/>
      <c r="G9" s="39"/>
      <c r="H9" s="39"/>
      <c r="I9" s="40"/>
      <c r="J9" s="40"/>
      <c r="K9" s="40"/>
      <c r="L9" s="44"/>
    </row>
    <row r="10" spans="2:13" x14ac:dyDescent="0.25">
      <c r="K10" s="24"/>
      <c r="L10" s="24"/>
    </row>
  </sheetData>
  <mergeCells count="7">
    <mergeCell ref="B3:B4"/>
    <mergeCell ref="B1:M1"/>
    <mergeCell ref="C3:C4"/>
    <mergeCell ref="D3:F3"/>
    <mergeCell ref="G3:G4"/>
    <mergeCell ref="H3:H4"/>
    <mergeCell ref="I3:L3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PHL</vt:lpstr>
      <vt:lpstr>BY</vt:lpstr>
      <vt:lpstr>BR</vt:lpstr>
      <vt:lpstr>Combined</vt:lpstr>
    </vt:vector>
  </TitlesOfParts>
  <Company>Gedling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Dunn</dc:creator>
  <cp:lastModifiedBy>Rachael Wade</cp:lastModifiedBy>
  <cp:lastPrinted>2018-06-28T14:23:20Z</cp:lastPrinted>
  <dcterms:created xsi:type="dcterms:W3CDTF">2015-10-22T13:03:04Z</dcterms:created>
  <dcterms:modified xsi:type="dcterms:W3CDTF">2018-06-28T14:23:51Z</dcterms:modified>
</cp:coreProperties>
</file>